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Parashikimi 201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/>
  <c r="D37"/>
  <c r="C37"/>
  <c r="C35"/>
  <c r="D12" l="1"/>
  <c r="D9"/>
  <c r="C33"/>
  <c r="D33" s="1"/>
  <c r="C32"/>
  <c r="D32" s="1"/>
  <c r="C31"/>
  <c r="C30"/>
  <c r="D30" s="1"/>
  <c r="C29"/>
  <c r="D29" s="1"/>
  <c r="C28"/>
  <c r="D28" s="1"/>
  <c r="C26"/>
  <c r="D26" s="1"/>
  <c r="D25" s="1"/>
  <c r="C24"/>
  <c r="D24" s="1"/>
  <c r="C23"/>
  <c r="D23" s="1"/>
  <c r="C21"/>
  <c r="D21" s="1"/>
  <c r="D20" s="1"/>
  <c r="C19"/>
  <c r="D19" s="1"/>
  <c r="C18"/>
  <c r="D18" s="1"/>
  <c r="C17"/>
  <c r="D17" s="1"/>
  <c r="C16"/>
  <c r="D16" s="1"/>
  <c r="C15"/>
  <c r="D15" s="1"/>
  <c r="C14"/>
  <c r="D14" s="1"/>
  <c r="C11"/>
  <c r="D11" s="1"/>
  <c r="D10" s="1"/>
  <c r="C8"/>
  <c r="D8" s="1"/>
  <c r="C7"/>
  <c r="D7" s="1"/>
  <c r="C6"/>
  <c r="D6" s="1"/>
  <c r="C5"/>
  <c r="D5" s="1"/>
  <c r="D4" l="1"/>
  <c r="D22"/>
  <c r="D13"/>
  <c r="C27"/>
  <c r="D31"/>
  <c r="D27" s="1"/>
  <c r="D34" s="1"/>
  <c r="C22"/>
  <c r="C10"/>
  <c r="C25"/>
  <c r="C13"/>
  <c r="C20" l="1"/>
  <c r="C4"/>
  <c r="C34" s="1"/>
</calcChain>
</file>

<file path=xl/sharedStrings.xml><?xml version="1.0" encoding="utf-8"?>
<sst xmlns="http://schemas.openxmlformats.org/spreadsheetml/2006/main" count="111" uniqueCount="49">
  <si>
    <t>Totali</t>
  </si>
  <si>
    <t>000/lekë</t>
  </si>
  <si>
    <t xml:space="preserve"> </t>
  </si>
  <si>
    <t>Autoriteti Kontraktor: AGJENSIA PUBLIKE E AKREDITIMIT TE ARSIMIT TE LARTE</t>
  </si>
  <si>
    <t>Objekti I Prokurimit</t>
  </si>
  <si>
    <t>Burimi I financimit</t>
  </si>
  <si>
    <t>Lloji I procedurës së prokurimit</t>
  </si>
  <si>
    <t>Koha e planifikuar për zhvillimin e procedurës</t>
  </si>
  <si>
    <t>.Materiale zyre dhe të përgjithshme</t>
  </si>
  <si>
    <t>Kancelari</t>
  </si>
  <si>
    <t>Buxh. I shtetit</t>
  </si>
  <si>
    <t>Gjatë vitit</t>
  </si>
  <si>
    <t>Blerje dokumentacioni financiar</t>
  </si>
  <si>
    <t>Shërbime nga të tretë</t>
  </si>
  <si>
    <t>Shpenzime transporti</t>
  </si>
  <si>
    <t>Shpenzime për mirëmbajtje të zakonshme</t>
  </si>
  <si>
    <t>Shpenzime të tjera operative</t>
  </si>
  <si>
    <t>Shpenz.të tjera material.e shërbim.e shërbim.operative</t>
  </si>
  <si>
    <t>Blerje e vogël</t>
  </si>
  <si>
    <t>Kontratë</t>
  </si>
  <si>
    <t>Blerje e vogël/kontratë</t>
  </si>
  <si>
    <t>Fondi Limit I përgjithshëm</t>
  </si>
  <si>
    <t>Materiale dhe shërbime speciale</t>
  </si>
  <si>
    <t>Sherbime e-mail, interneti, telefonike</t>
  </si>
  <si>
    <t>Sherbimet postare e abonimit</t>
  </si>
  <si>
    <t>Sherbime të printimit dhe publikimit (botimet,etj.</t>
  </si>
  <si>
    <t>Shërbime të tjera (punonjes pastrimi)</t>
  </si>
  <si>
    <t>Karburant, vaj</t>
  </si>
  <si>
    <t>Fondi limit (TVSH)</t>
  </si>
  <si>
    <t>Materiale pastrim, ngrohje ndricim</t>
  </si>
  <si>
    <t>Materiale për funksionin e pajisjeve të zyrës</t>
  </si>
  <si>
    <t>Furnizime dhe materal.tjera zyre dhe të përgjith.</t>
  </si>
  <si>
    <t>Libra publikime</t>
  </si>
  <si>
    <t>Softe informatike me karakter të përgjithshëm</t>
  </si>
  <si>
    <t>Drita, uje, djeta</t>
  </si>
  <si>
    <t>sherbime bankare</t>
  </si>
  <si>
    <t>Shpenz.mirëmbajtjen e pajisjeve të zyrave</t>
  </si>
  <si>
    <t>Shpenz.mirëmbajtjen e objekteve ndertimore</t>
  </si>
  <si>
    <t>Shpenzime për qeramarrje</t>
  </si>
  <si>
    <t>Shpenzime për qeramarrje ambjentesh</t>
  </si>
  <si>
    <t>Shpenzime për pritje e përcjellje</t>
  </si>
  <si>
    <t>Shpenz.për sigurimin kompjuter.etj.</t>
  </si>
  <si>
    <t>Shpenzime honorare</t>
  </si>
  <si>
    <t>Shpenzime për pjesëmarrje në Konferenca</t>
  </si>
  <si>
    <t>Shpenzime pwr aktivitetin pwr personelin</t>
  </si>
  <si>
    <t>REGJISTRI I PARASHIKIMEVE TE PROKURIMIT PUBLIK PER VITIN 2011</t>
  </si>
  <si>
    <t>Kompjutera</t>
  </si>
  <si>
    <t>Buxheti I Shtetit</t>
  </si>
  <si>
    <t xml:space="preserve">Pajisje zyre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</si>
</sst>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name val="Bookman Old Style"/>
      <family val="1"/>
    </font>
    <font>
      <b/>
      <sz val="7"/>
      <color theme="1"/>
      <name val="Bookman Old Style"/>
      <family val="1"/>
    </font>
    <font>
      <b/>
      <sz val="7"/>
      <name val="Bookman Old Style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3" fontId="2" fillId="0" borderId="1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1" fillId="0" borderId="0" xfId="0" applyFont="1"/>
    <xf numFmtId="0" fontId="1" fillId="0" borderId="5" xfId="0" applyFont="1" applyBorder="1"/>
    <xf numFmtId="0" fontId="2" fillId="0" borderId="6" xfId="0" applyFont="1" applyBorder="1"/>
    <xf numFmtId="3" fontId="2" fillId="0" borderId="6" xfId="0" applyNumberFormat="1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3" fontId="4" fillId="0" borderId="1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0" fillId="0" borderId="0" xfId="0" applyBorder="1"/>
    <xf numFmtId="0" fontId="6" fillId="0" borderId="8" xfId="0" applyFont="1" applyBorder="1"/>
    <xf numFmtId="0" fontId="6" fillId="0" borderId="1" xfId="0" applyFont="1" applyBorder="1"/>
    <xf numFmtId="0" fontId="7" fillId="0" borderId="8" xfId="0" applyFont="1" applyBorder="1"/>
    <xf numFmtId="0" fontId="7" fillId="0" borderId="1" xfId="0" applyFont="1" applyBorder="1"/>
    <xf numFmtId="0" fontId="1" fillId="0" borderId="12" xfId="0" applyFont="1" applyBorder="1"/>
    <xf numFmtId="3" fontId="7" fillId="0" borderId="1" xfId="0" applyNumberFormat="1" applyFont="1" applyBorder="1"/>
    <xf numFmtId="3" fontId="8" fillId="0" borderId="1" xfId="0" applyNumberFormat="1" applyFont="1" applyBorder="1"/>
    <xf numFmtId="3" fontId="8" fillId="0" borderId="10" xfId="0" applyNumberFormat="1" applyFont="1" applyBorder="1"/>
    <xf numFmtId="0" fontId="1" fillId="0" borderId="10" xfId="0" applyFont="1" applyBorder="1"/>
    <xf numFmtId="3" fontId="3" fillId="0" borderId="10" xfId="0" applyNumberFormat="1" applyFont="1" applyBorder="1"/>
    <xf numFmtId="0" fontId="1" fillId="0" borderId="16" xfId="0" applyFont="1" applyBorder="1"/>
    <xf numFmtId="0" fontId="9" fillId="2" borderId="1" xfId="0" applyFont="1" applyFill="1" applyBorder="1"/>
    <xf numFmtId="0" fontId="9" fillId="0" borderId="1" xfId="0" applyFont="1" applyBorder="1"/>
    <xf numFmtId="0" fontId="9" fillId="0" borderId="9" xfId="0" applyFont="1" applyBorder="1"/>
    <xf numFmtId="0" fontId="9" fillId="0" borderId="10" xfId="0" applyFont="1" applyFill="1" applyBorder="1"/>
    <xf numFmtId="0" fontId="9" fillId="0" borderId="10" xfId="0" applyFont="1" applyBorder="1"/>
    <xf numFmtId="0" fontId="2" fillId="3" borderId="2" xfId="0" applyFont="1" applyFill="1" applyBorder="1"/>
    <xf numFmtId="0" fontId="2" fillId="3" borderId="3" xfId="0" applyFont="1" applyFill="1" applyBorder="1"/>
    <xf numFmtId="3" fontId="2" fillId="3" borderId="3" xfId="0" applyNumberFormat="1" applyFont="1" applyFill="1" applyBorder="1"/>
    <xf numFmtId="0" fontId="1" fillId="3" borderId="14" xfId="0" applyFont="1" applyFill="1" applyBorder="1"/>
    <xf numFmtId="0" fontId="1" fillId="3" borderId="13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3" fontId="9" fillId="3" borderId="3" xfId="0" applyNumberFormat="1" applyFont="1" applyFill="1" applyBorder="1" applyAlignment="1">
      <alignment vertical="center"/>
    </xf>
    <xf numFmtId="3" fontId="9" fillId="3" borderId="3" xfId="0" applyNumberFormat="1" applyFont="1" applyFill="1" applyBorder="1"/>
    <xf numFmtId="0" fontId="0" fillId="3" borderId="3" xfId="0" applyFill="1" applyBorder="1"/>
    <xf numFmtId="0" fontId="1" fillId="4" borderId="2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vertical="center"/>
    </xf>
    <xf numFmtId="3" fontId="9" fillId="2" borderId="15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K15" sqref="K15"/>
    </sheetView>
  </sheetViews>
  <sheetFormatPr defaultRowHeight="15"/>
  <cols>
    <col min="2" max="2" width="45.28515625" customWidth="1"/>
    <col min="3" max="3" width="13.85546875" customWidth="1"/>
    <col min="4" max="4" width="9.42578125" customWidth="1"/>
    <col min="5" max="5" width="18.28515625" customWidth="1"/>
    <col min="6" max="6" width="15.85546875" customWidth="1"/>
    <col min="7" max="7" width="11.42578125" customWidth="1"/>
  </cols>
  <sheetData>
    <row r="1" spans="1:7">
      <c r="A1" s="6" t="s">
        <v>2</v>
      </c>
      <c r="B1" s="15" t="s">
        <v>45</v>
      </c>
      <c r="C1" s="15"/>
      <c r="D1" s="15"/>
      <c r="E1" s="15"/>
      <c r="F1" s="15"/>
      <c r="G1" s="15" t="s">
        <v>1</v>
      </c>
    </row>
    <row r="2" spans="1:7" ht="15.75" thickBot="1">
      <c r="A2" s="6"/>
      <c r="B2" s="16" t="s">
        <v>3</v>
      </c>
      <c r="C2" s="16"/>
      <c r="D2" s="16"/>
      <c r="E2" s="16"/>
      <c r="F2" s="16"/>
      <c r="G2" s="17">
        <v>1</v>
      </c>
    </row>
    <row r="3" spans="1:7" ht="45.75" thickBot="1">
      <c r="A3" s="50"/>
      <c r="B3" s="51" t="s">
        <v>4</v>
      </c>
      <c r="C3" s="52" t="s">
        <v>21</v>
      </c>
      <c r="D3" s="52" t="s">
        <v>28</v>
      </c>
      <c r="E3" s="52" t="s">
        <v>5</v>
      </c>
      <c r="F3" s="52" t="s">
        <v>6</v>
      </c>
      <c r="G3" s="53" t="s">
        <v>7</v>
      </c>
    </row>
    <row r="4" spans="1:7">
      <c r="A4" s="7">
        <v>6020</v>
      </c>
      <c r="B4" s="8" t="s">
        <v>8</v>
      </c>
      <c r="C4" s="9">
        <f>C5+C6+C7+C8+C9</f>
        <v>545</v>
      </c>
      <c r="D4" s="9">
        <f>D5+D6+D7+D8+D9</f>
        <v>454.16666666666669</v>
      </c>
      <c r="E4" s="8"/>
      <c r="F4" s="8"/>
      <c r="G4" s="10"/>
    </row>
    <row r="5" spans="1:7">
      <c r="A5" s="11">
        <v>6020100</v>
      </c>
      <c r="B5" s="2" t="s">
        <v>9</v>
      </c>
      <c r="C5" s="3">
        <f>220000/1000</f>
        <v>220</v>
      </c>
      <c r="D5" s="19">
        <f>C5/6*5</f>
        <v>183.33333333333331</v>
      </c>
      <c r="E5" s="2" t="s">
        <v>10</v>
      </c>
      <c r="F5" s="2" t="s">
        <v>18</v>
      </c>
      <c r="G5" s="12" t="s">
        <v>11</v>
      </c>
    </row>
    <row r="6" spans="1:7">
      <c r="A6" s="11">
        <v>6020200</v>
      </c>
      <c r="B6" s="2" t="s">
        <v>29</v>
      </c>
      <c r="C6" s="3">
        <f>50000/1000</f>
        <v>50</v>
      </c>
      <c r="D6" s="19">
        <f t="shared" ref="D6:D9" si="0">C6/6*5</f>
        <v>41.666666666666671</v>
      </c>
      <c r="E6" s="2" t="s">
        <v>10</v>
      </c>
      <c r="F6" s="2" t="s">
        <v>18</v>
      </c>
      <c r="G6" s="12" t="s">
        <v>11</v>
      </c>
    </row>
    <row r="7" spans="1:7">
      <c r="A7" s="11">
        <v>6020300</v>
      </c>
      <c r="B7" s="2" t="s">
        <v>30</v>
      </c>
      <c r="C7" s="3">
        <f>270000/1000</f>
        <v>270</v>
      </c>
      <c r="D7" s="19">
        <f t="shared" si="0"/>
        <v>225</v>
      </c>
      <c r="E7" s="2" t="s">
        <v>10</v>
      </c>
      <c r="F7" s="2" t="s">
        <v>18</v>
      </c>
      <c r="G7" s="12" t="s">
        <v>11</v>
      </c>
    </row>
    <row r="8" spans="1:7">
      <c r="A8" s="11">
        <v>6020500</v>
      </c>
      <c r="B8" s="2" t="s">
        <v>12</v>
      </c>
      <c r="C8" s="3">
        <f>5000/1000</f>
        <v>5</v>
      </c>
      <c r="D8" s="19">
        <f t="shared" si="0"/>
        <v>4.166666666666667</v>
      </c>
      <c r="E8" s="2" t="s">
        <v>10</v>
      </c>
      <c r="F8" s="2" t="s">
        <v>18</v>
      </c>
      <c r="G8" s="12" t="s">
        <v>11</v>
      </c>
    </row>
    <row r="9" spans="1:7">
      <c r="A9" s="11">
        <v>6020900</v>
      </c>
      <c r="B9" s="2" t="s">
        <v>31</v>
      </c>
      <c r="C9" s="3">
        <v>0</v>
      </c>
      <c r="D9" s="19">
        <f t="shared" si="0"/>
        <v>0</v>
      </c>
      <c r="E9" s="2" t="s">
        <v>10</v>
      </c>
      <c r="F9" s="2" t="s">
        <v>18</v>
      </c>
      <c r="G9" s="12" t="s">
        <v>11</v>
      </c>
    </row>
    <row r="10" spans="1:7">
      <c r="A10" s="24">
        <v>6021</v>
      </c>
      <c r="B10" s="25" t="s">
        <v>22</v>
      </c>
      <c r="C10" s="20">
        <f>C11+C12</f>
        <v>30</v>
      </c>
      <c r="D10" s="20">
        <f>D11+D12</f>
        <v>25</v>
      </c>
      <c r="E10" s="2"/>
      <c r="F10" s="2"/>
      <c r="G10" s="12"/>
    </row>
    <row r="11" spans="1:7">
      <c r="A11" s="11">
        <v>6021007</v>
      </c>
      <c r="B11" s="2" t="s">
        <v>32</v>
      </c>
      <c r="C11" s="3">
        <f>30000/1000</f>
        <v>30</v>
      </c>
      <c r="D11" s="19">
        <f t="shared" ref="D11:D12" si="1">C11/6*5</f>
        <v>25</v>
      </c>
      <c r="E11" s="2" t="s">
        <v>10</v>
      </c>
      <c r="F11" s="2" t="s">
        <v>18</v>
      </c>
      <c r="G11" s="12" t="s">
        <v>11</v>
      </c>
    </row>
    <row r="12" spans="1:7">
      <c r="A12" s="11">
        <v>6021011</v>
      </c>
      <c r="B12" s="2" t="s">
        <v>33</v>
      </c>
      <c r="C12" s="3">
        <v>0</v>
      </c>
      <c r="D12" s="19">
        <f t="shared" si="1"/>
        <v>0</v>
      </c>
      <c r="E12" s="2"/>
      <c r="F12" s="2"/>
      <c r="G12" s="12"/>
    </row>
    <row r="13" spans="1:7">
      <c r="A13" s="13">
        <v>6022</v>
      </c>
      <c r="B13" s="4" t="s">
        <v>13</v>
      </c>
      <c r="C13" s="1">
        <f>C14+C15+C16+C17+C18+C19</f>
        <v>3825</v>
      </c>
      <c r="D13" s="1">
        <f>D14+D15+D16+D17+D18+D19</f>
        <v>3187.5</v>
      </c>
      <c r="E13" s="4"/>
      <c r="F13" s="4"/>
      <c r="G13" s="14"/>
    </row>
    <row r="14" spans="1:7">
      <c r="A14" s="26">
        <v>6022001</v>
      </c>
      <c r="B14" s="27" t="s">
        <v>34</v>
      </c>
      <c r="C14" s="29">
        <f>2000000/1000</f>
        <v>2000</v>
      </c>
      <c r="D14" s="19">
        <f t="shared" ref="D14:D19" si="2">C14/6*5</f>
        <v>1666.6666666666665</v>
      </c>
      <c r="E14" s="2" t="s">
        <v>10</v>
      </c>
      <c r="F14" s="2" t="s">
        <v>19</v>
      </c>
      <c r="G14" s="12" t="s">
        <v>11</v>
      </c>
    </row>
    <row r="15" spans="1:7">
      <c r="A15" s="11">
        <v>6022003</v>
      </c>
      <c r="B15" s="2" t="s">
        <v>23</v>
      </c>
      <c r="C15" s="3">
        <f>1000000/1000</f>
        <v>1000</v>
      </c>
      <c r="D15" s="19">
        <f t="shared" si="2"/>
        <v>833.33333333333326</v>
      </c>
      <c r="E15" s="2" t="s">
        <v>10</v>
      </c>
      <c r="F15" s="2" t="s">
        <v>20</v>
      </c>
      <c r="G15" s="12" t="s">
        <v>11</v>
      </c>
    </row>
    <row r="16" spans="1:7">
      <c r="A16" s="11">
        <v>6022004</v>
      </c>
      <c r="B16" s="2" t="s">
        <v>24</v>
      </c>
      <c r="C16" s="3">
        <f>200000/1000</f>
        <v>200</v>
      </c>
      <c r="D16" s="19">
        <f t="shared" si="2"/>
        <v>166.66666666666669</v>
      </c>
      <c r="E16" s="2" t="s">
        <v>10</v>
      </c>
      <c r="F16" s="2"/>
      <c r="G16" s="12" t="s">
        <v>11</v>
      </c>
    </row>
    <row r="17" spans="1:7">
      <c r="A17" s="11">
        <v>6022007</v>
      </c>
      <c r="B17" s="2" t="s">
        <v>35</v>
      </c>
      <c r="C17" s="3">
        <f>45000/1000</f>
        <v>45</v>
      </c>
      <c r="D17" s="19">
        <f t="shared" si="2"/>
        <v>37.5</v>
      </c>
      <c r="E17" s="2" t="s">
        <v>10</v>
      </c>
      <c r="F17" s="2" t="s">
        <v>18</v>
      </c>
      <c r="G17" s="12" t="s">
        <v>11</v>
      </c>
    </row>
    <row r="18" spans="1:7">
      <c r="A18" s="11">
        <v>6022010</v>
      </c>
      <c r="B18" s="2" t="s">
        <v>25</v>
      </c>
      <c r="C18" s="3">
        <f>480000/1000</f>
        <v>480</v>
      </c>
      <c r="D18" s="19">
        <f t="shared" si="2"/>
        <v>400</v>
      </c>
      <c r="E18" s="2" t="s">
        <v>10</v>
      </c>
      <c r="F18" s="2" t="s">
        <v>18</v>
      </c>
      <c r="G18" s="12" t="s">
        <v>11</v>
      </c>
    </row>
    <row r="19" spans="1:7">
      <c r="A19" s="11">
        <v>6022099</v>
      </c>
      <c r="B19" s="18" t="s">
        <v>26</v>
      </c>
      <c r="C19" s="3">
        <f>100000/1000</f>
        <v>100</v>
      </c>
      <c r="D19" s="19">
        <f t="shared" si="2"/>
        <v>83.333333333333343</v>
      </c>
      <c r="E19" s="2" t="s">
        <v>10</v>
      </c>
      <c r="F19" s="2" t="s">
        <v>18</v>
      </c>
      <c r="G19" s="12" t="s">
        <v>11</v>
      </c>
    </row>
    <row r="20" spans="1:7">
      <c r="A20" s="13">
        <v>6023</v>
      </c>
      <c r="B20" s="21" t="s">
        <v>14</v>
      </c>
      <c r="C20" s="22">
        <f>C21</f>
        <v>360</v>
      </c>
      <c r="D20" s="22">
        <f>D21</f>
        <v>300</v>
      </c>
      <c r="E20" s="4"/>
      <c r="F20" s="4"/>
      <c r="G20" s="14"/>
    </row>
    <row r="21" spans="1:7">
      <c r="A21" s="11">
        <v>6023100</v>
      </c>
      <c r="B21" s="2" t="s">
        <v>27</v>
      </c>
      <c r="C21" s="3">
        <f>360000/1000</f>
        <v>360</v>
      </c>
      <c r="D21" s="19">
        <f>C21/6*5</f>
        <v>300</v>
      </c>
      <c r="E21" s="2" t="s">
        <v>10</v>
      </c>
      <c r="F21" s="2" t="s">
        <v>18</v>
      </c>
      <c r="G21" s="12" t="s">
        <v>11</v>
      </c>
    </row>
    <row r="22" spans="1:7">
      <c r="A22" s="13">
        <v>6025</v>
      </c>
      <c r="B22" s="4" t="s">
        <v>15</v>
      </c>
      <c r="C22" s="5">
        <f>+C23+C24</f>
        <v>525</v>
      </c>
      <c r="D22" s="5">
        <f>+D23+D24</f>
        <v>437.5</v>
      </c>
      <c r="E22" s="2"/>
      <c r="F22" s="2"/>
      <c r="G22" s="12"/>
    </row>
    <row r="23" spans="1:7">
      <c r="A23" s="11">
        <v>6025800</v>
      </c>
      <c r="B23" s="2" t="s">
        <v>36</v>
      </c>
      <c r="C23" s="3">
        <f>450000/1000</f>
        <v>450</v>
      </c>
      <c r="D23" s="19">
        <f t="shared" ref="D23:D24" si="3">C23/6*5</f>
        <v>375</v>
      </c>
      <c r="E23" s="2" t="s">
        <v>10</v>
      </c>
      <c r="F23" s="2" t="s">
        <v>18</v>
      </c>
      <c r="G23" s="12" t="s">
        <v>11</v>
      </c>
    </row>
    <row r="24" spans="1:7">
      <c r="A24" s="11">
        <v>60252000</v>
      </c>
      <c r="B24" s="2" t="s">
        <v>37</v>
      </c>
      <c r="C24" s="3">
        <f>75000/1000</f>
        <v>75</v>
      </c>
      <c r="D24" s="19">
        <f t="shared" si="3"/>
        <v>62.5</v>
      </c>
      <c r="E24" s="2" t="s">
        <v>10</v>
      </c>
      <c r="F24" s="2" t="s">
        <v>18</v>
      </c>
      <c r="G24" s="12" t="s">
        <v>11</v>
      </c>
    </row>
    <row r="25" spans="1:7">
      <c r="A25" s="24">
        <v>6026</v>
      </c>
      <c r="B25" s="25" t="s">
        <v>38</v>
      </c>
      <c r="C25" s="1">
        <f>+C26</f>
        <v>1635</v>
      </c>
      <c r="D25" s="1">
        <f>+D26</f>
        <v>1362.5</v>
      </c>
      <c r="E25" s="2"/>
      <c r="F25" s="2"/>
      <c r="G25" s="12"/>
    </row>
    <row r="26" spans="1:7">
      <c r="A26" s="11">
        <v>6026100</v>
      </c>
      <c r="B26" s="2" t="s">
        <v>39</v>
      </c>
      <c r="C26" s="3">
        <f>1635000/1000</f>
        <v>1635</v>
      </c>
      <c r="D26" s="19">
        <f>C26/6*5</f>
        <v>1362.5</v>
      </c>
      <c r="E26" s="2" t="s">
        <v>10</v>
      </c>
      <c r="F26" s="2"/>
      <c r="G26" s="12" t="s">
        <v>11</v>
      </c>
    </row>
    <row r="27" spans="1:7">
      <c r="A27" s="13">
        <v>6029</v>
      </c>
      <c r="B27" s="4" t="s">
        <v>16</v>
      </c>
      <c r="C27" s="1">
        <f>+C28+C29+C30+C31+C32+C33</f>
        <v>1545</v>
      </c>
      <c r="D27" s="1">
        <f>+D28+D29+D30+D31+D32+D33</f>
        <v>1287.5</v>
      </c>
      <c r="E27" s="2"/>
      <c r="F27" s="2"/>
      <c r="G27" s="12"/>
    </row>
    <row r="28" spans="1:7">
      <c r="A28" s="2">
        <v>6029001</v>
      </c>
      <c r="B28" s="2" t="s">
        <v>40</v>
      </c>
      <c r="C28" s="30">
        <f>30000/1000</f>
        <v>30</v>
      </c>
      <c r="D28" s="19">
        <f t="shared" ref="D28:D33" si="4">C28/6*5</f>
        <v>25</v>
      </c>
      <c r="E28" s="2" t="s">
        <v>10</v>
      </c>
      <c r="F28" s="2" t="s">
        <v>18</v>
      </c>
      <c r="G28" s="12" t="s">
        <v>11</v>
      </c>
    </row>
    <row r="29" spans="1:7">
      <c r="A29" s="2">
        <v>6029002</v>
      </c>
      <c r="B29" s="2" t="s">
        <v>44</v>
      </c>
      <c r="C29" s="30">
        <f>25000/1000</f>
        <v>25</v>
      </c>
      <c r="D29" s="19">
        <f t="shared" si="4"/>
        <v>20.833333333333336</v>
      </c>
      <c r="E29" s="2"/>
      <c r="F29" s="2"/>
      <c r="G29" s="12"/>
    </row>
    <row r="30" spans="1:7">
      <c r="A30" s="2">
        <v>6029004</v>
      </c>
      <c r="B30" s="2" t="s">
        <v>41</v>
      </c>
      <c r="C30" s="30">
        <f>50000/1000</f>
        <v>50</v>
      </c>
      <c r="D30" s="19">
        <f t="shared" si="4"/>
        <v>41.666666666666671</v>
      </c>
      <c r="E30" s="2" t="s">
        <v>10</v>
      </c>
      <c r="F30" s="2" t="s">
        <v>18</v>
      </c>
      <c r="G30" s="12" t="s">
        <v>11</v>
      </c>
    </row>
    <row r="31" spans="1:7">
      <c r="A31" s="2">
        <v>6029005</v>
      </c>
      <c r="B31" s="2" t="s">
        <v>42</v>
      </c>
      <c r="C31" s="30">
        <f>760000/1000</f>
        <v>760</v>
      </c>
      <c r="D31" s="19">
        <f t="shared" si="4"/>
        <v>633.33333333333337</v>
      </c>
      <c r="E31" s="2" t="s">
        <v>10</v>
      </c>
      <c r="F31" s="2" t="s">
        <v>18</v>
      </c>
      <c r="G31" s="12" t="s">
        <v>11</v>
      </c>
    </row>
    <row r="32" spans="1:7">
      <c r="A32" s="2">
        <v>6029007</v>
      </c>
      <c r="B32" s="2" t="s">
        <v>43</v>
      </c>
      <c r="C32" s="31">
        <f>200000/1000</f>
        <v>200</v>
      </c>
      <c r="D32" s="19">
        <f t="shared" si="4"/>
        <v>166.66666666666669</v>
      </c>
      <c r="E32" s="2" t="s">
        <v>10</v>
      </c>
      <c r="F32" s="2" t="s">
        <v>18</v>
      </c>
      <c r="G32" s="12" t="s">
        <v>11</v>
      </c>
    </row>
    <row r="33" spans="1:7" ht="15.75" thickBot="1">
      <c r="A33" s="32">
        <v>6029099</v>
      </c>
      <c r="B33" s="28" t="s">
        <v>17</v>
      </c>
      <c r="C33" s="31">
        <f>480000/1000</f>
        <v>480</v>
      </c>
      <c r="D33" s="33">
        <f t="shared" si="4"/>
        <v>400</v>
      </c>
      <c r="E33" s="32" t="s">
        <v>10</v>
      </c>
      <c r="F33" s="32" t="s">
        <v>18</v>
      </c>
      <c r="G33" s="34" t="s">
        <v>11</v>
      </c>
    </row>
    <row r="34" spans="1:7" ht="15.75" thickBot="1">
      <c r="A34" s="40">
        <v>6020000</v>
      </c>
      <c r="B34" s="41" t="s">
        <v>0</v>
      </c>
      <c r="C34" s="42">
        <f>SUM(+C27+C25+C22+C20+C13+C10+C4)</f>
        <v>8465</v>
      </c>
      <c r="D34" s="42">
        <f>SUM(+D27+D25+D22+D20+D13+D10+D4)</f>
        <v>7054.166666666667</v>
      </c>
      <c r="E34" s="41"/>
      <c r="F34" s="43"/>
      <c r="G34" s="44"/>
    </row>
    <row r="35" spans="1:7">
      <c r="A35" s="35">
        <v>2318600</v>
      </c>
      <c r="B35" s="35" t="s">
        <v>46</v>
      </c>
      <c r="C35" s="54">
        <f>2312000/1000</f>
        <v>2312</v>
      </c>
      <c r="D35" s="54">
        <f>C35/6*5</f>
        <v>1926.6666666666665</v>
      </c>
      <c r="E35" s="36" t="s">
        <v>47</v>
      </c>
      <c r="F35" s="36" t="s">
        <v>18</v>
      </c>
      <c r="G35" s="37" t="s">
        <v>11</v>
      </c>
    </row>
    <row r="36" spans="1:7" ht="15.75" thickBot="1">
      <c r="A36" s="38">
        <v>2318100</v>
      </c>
      <c r="B36" s="39" t="s">
        <v>48</v>
      </c>
      <c r="C36" s="55"/>
      <c r="D36" s="55"/>
      <c r="E36" s="36" t="s">
        <v>47</v>
      </c>
      <c r="F36" s="36" t="s">
        <v>18</v>
      </c>
      <c r="G36" s="37" t="s">
        <v>11</v>
      </c>
    </row>
    <row r="37" spans="1:7" ht="15.75" thickBot="1">
      <c r="A37" s="45">
        <v>2310000</v>
      </c>
      <c r="B37" s="46" t="s">
        <v>0</v>
      </c>
      <c r="C37" s="47">
        <f>SUM(C35)</f>
        <v>2312</v>
      </c>
      <c r="D37" s="47">
        <f>SUM(D35)</f>
        <v>1926.6666666666665</v>
      </c>
      <c r="E37" s="48"/>
      <c r="F37" s="48"/>
      <c r="G37" s="49"/>
    </row>
    <row r="38" spans="1:7">
      <c r="A38" s="23"/>
      <c r="B38" s="23"/>
      <c r="C38" s="23"/>
      <c r="D38" s="23"/>
      <c r="E38" s="23"/>
      <c r="F38" s="23"/>
      <c r="G38" s="23"/>
    </row>
    <row r="39" spans="1:7">
      <c r="A39" s="23"/>
      <c r="B39" s="23"/>
      <c r="C39" s="23"/>
      <c r="D39" s="23"/>
      <c r="E39" s="23"/>
      <c r="F39" s="23"/>
      <c r="G39" s="23"/>
    </row>
    <row r="40" spans="1:7">
      <c r="A40" s="23"/>
      <c r="B40" s="23"/>
      <c r="C40" s="23"/>
      <c r="D40" s="23"/>
      <c r="E40" s="23"/>
      <c r="F40" s="23"/>
      <c r="G40" s="23"/>
    </row>
    <row r="41" spans="1:7">
      <c r="A41" s="23"/>
      <c r="B41" s="23"/>
      <c r="C41" s="23"/>
      <c r="D41" s="23"/>
      <c r="E41" s="23"/>
      <c r="F41" s="23"/>
      <c r="G41" s="23"/>
    </row>
    <row r="42" spans="1:7">
      <c r="A42" s="23"/>
      <c r="B42" s="23"/>
      <c r="C42" s="23"/>
      <c r="D42" s="23"/>
      <c r="E42" s="23"/>
      <c r="F42" s="23"/>
      <c r="G42" s="23"/>
    </row>
  </sheetData>
  <mergeCells count="2">
    <mergeCell ref="C35:C36"/>
    <mergeCell ref="D35:D36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Parashikimi 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2017-10-09T10:20:07Z</dcterms:modified>
</cp:coreProperties>
</file>